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<sst xmlns="http://schemas.openxmlformats.org/spreadsheetml/2006/main" count="58" uniqueCount="52">
  <si>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</si>
  <si>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</si>
  <si>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</si>
  <si>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</si>
  <si>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</si>
  <si>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</si>
  <si>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</si>
  <si>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</si>
  <si>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</si>
  <si>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</si>
  <si>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</si>
  <si>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</si>
  <si>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Revenue</t>
  </si>
  <si>
    <t>Total Expense</t>
  </si>
  <si>
    <t>Ending Bank Balance</t>
  </si>
  <si>
    <t xml:space="preserve">   Newsletter Expense</t>
  </si>
  <si>
    <t>[6]</t>
  </si>
  <si>
    <t>[7]</t>
  </si>
  <si>
    <t>[1]</t>
  </si>
  <si>
    <t>[2]</t>
  </si>
  <si>
    <t>[3]</t>
  </si>
  <si>
    <t xml:space="preserve">   Memberships &amp; Subscriptions</t>
  </si>
  <si>
    <t>Revenue/Income:</t>
  </si>
  <si>
    <t xml:space="preserve">Beginning Bank Balance </t>
  </si>
  <si>
    <t>Expense/Outgo:</t>
  </si>
  <si>
    <t>[5]</t>
  </si>
  <si>
    <t xml:space="preserve">   Post Office Box Rent</t>
  </si>
  <si>
    <t xml:space="preserve">   Dividends</t>
  </si>
  <si>
    <t xml:space="preserve">   Ending Balance</t>
  </si>
  <si>
    <t xml:space="preserve">   Beginning Balance</t>
  </si>
  <si>
    <t>AOF General Fund</t>
  </si>
  <si>
    <t xml:space="preserve">   Speaker Expense &amp; Gifts</t>
  </si>
  <si>
    <t xml:space="preserve">   Taxes &amp; fees</t>
  </si>
  <si>
    <t>Total, all accounts</t>
  </si>
  <si>
    <t xml:space="preserve"> &lt;-- Total on hand</t>
  </si>
  <si>
    <t xml:space="preserve"> &lt;-- Available</t>
  </si>
  <si>
    <t>Money Market Account:</t>
  </si>
  <si>
    <t>[8]</t>
  </si>
  <si>
    <t xml:space="preserve">   Tabling/Advertising/Outreach</t>
  </si>
  <si>
    <t xml:space="preserve">   Sales Revenue</t>
  </si>
  <si>
    <t>[4]</t>
  </si>
  <si>
    <t xml:space="preserve">   Grants &amp; Donations</t>
  </si>
  <si>
    <t xml:space="preserve">   Meeting Room Rent + Expense</t>
  </si>
  <si>
    <t xml:space="preserve">   Administrative Costs (AOF)</t>
  </si>
  <si>
    <t>AOF Consolidated 2015 Treasurer's Report: Bank Account</t>
  </si>
  <si>
    <t>AOF Consolidated 2015 Treasurer's Report: Other Accounts</t>
  </si>
  <si>
    <t>Allocation, NoMoreIGWT Acct.</t>
  </si>
  <si>
    <t xml:space="preserve">   Donations (General Fund)</t>
  </si>
  <si>
    <t xml:space="preserve">   Donations (NoMoreIGWT Fund)</t>
  </si>
  <si>
    <t xml:space="preserve">   Website Adv't Revenue</t>
  </si>
  <si>
    <t xml:space="preserve">   Fund Mgt/Transaction Fees</t>
  </si>
  <si>
    <t>2015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</si>
</sst>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m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4"/>
      <color indexed="10"/>
      <name val="Bookman Old Style"/>
      <family val="1"/>
    </font>
    <font>
      <sz val="10"/>
      <name val="Times New Roman"/>
      <family val="1"/>
    </font>
    <font>
      <sz val="9"/>
      <name val="Courier"/>
      <family val="3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39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
 Revenue</a:t>
            </a:r>
          </a:p>
        </c:rich>
      </c:tx>
      <c:layout>
        <c:manualLayout>
          <c:xMode val="factor"/>
          <c:yMode val="factor"/>
          <c:x val="-0.02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28075"/>
          <c:w val="0.60425"/>
          <c:h val="0.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Sheet1!$N$7:$N$12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
 Expense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075"/>
          <c:y val="0.24425"/>
          <c:w val="0.631"/>
          <c:h val="0.6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Sheet1!$N$18:$N$25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Sheet1!$N$18:$N$25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AOF General Fund by Month
</a:t>
            </a:r>
          </a:p>
        </c:rich>
      </c:tx>
      <c:layout>
        <c:manualLayout>
          <c:xMode val="factor"/>
          <c:yMode val="factor"/>
          <c:x val="0.03975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"/>
          <c:w val="0.9455"/>
          <c:h val="0.8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Sheet1!$B$3:$M$3</c:f>
              <c:strCache/>
            </c:strRef>
          </c:cat>
          <c:val>
            <c:numRef>
              <c:f>Sheet1!$B$41:$M$41</c:f>
              <c:numCache/>
            </c:numRef>
          </c:val>
        </c:ser>
        <c:overlap val="100"/>
        <c:axId val="25065592"/>
        <c:axId val="24263737"/>
      </c:barChart>
      <c:dateAx>
        <c:axId val="2506559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263737"/>
        <c:scaling>
          <c:orientation val="minMax"/>
          <c:max val="7500"/>
          <c:min val="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0.93075</cdr:y>
    </cdr:from>
    <cdr:to>
      <cdr:x>0.1265</cdr:x>
      <cdr:y>0.992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1950" y="28194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133350</xdr:rowOff>
    </xdr:from>
    <xdr:to>
      <xdr:col>19</xdr:col>
      <xdr:colOff>0</xdr:colOff>
      <xdr:row>14</xdr:row>
      <xdr:rowOff>180975</xdr:rowOff>
    </xdr:to>
    <xdr:graphicFrame>
      <xdr:nvGraphicFramePr>
        <xdr:cNvPr id="1" name="Chart 1"/>
        <xdr:cNvGraphicFramePr/>
      </xdr:nvGraphicFramePr>
      <xdr:xfrm>
        <a:off x="12020550" y="514350"/>
        <a:ext cx="2838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16</xdr:row>
      <xdr:rowOff>9525</xdr:rowOff>
    </xdr:from>
    <xdr:to>
      <xdr:col>18</xdr:col>
      <xdr:colOff>1000125</xdr:colOff>
      <xdr:row>28</xdr:row>
      <xdr:rowOff>609600</xdr:rowOff>
    </xdr:to>
    <xdr:graphicFrame>
      <xdr:nvGraphicFramePr>
        <xdr:cNvPr id="2" name="Chart 2"/>
        <xdr:cNvGraphicFramePr/>
      </xdr:nvGraphicFramePr>
      <xdr:xfrm>
        <a:off x="12020550" y="3590925"/>
        <a:ext cx="28289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43</xdr:row>
      <xdr:rowOff>9525</xdr:rowOff>
    </xdr:from>
    <xdr:to>
      <xdr:col>9</xdr:col>
      <xdr:colOff>733425</xdr:colOff>
      <xdr:row>61</xdr:row>
      <xdr:rowOff>133350</xdr:rowOff>
    </xdr:to>
    <xdr:graphicFrame>
      <xdr:nvGraphicFramePr>
        <xdr:cNvPr id="3" name="Chart 4"/>
        <xdr:cNvGraphicFramePr/>
      </xdr:nvGraphicFramePr>
      <xdr:xfrm>
        <a:off x="2000250" y="9915525"/>
        <a:ext cx="65436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8.57421875" style="0" bestFit="1" customWidth="1"/>
    <col min="2" max="6" width="11.28125" style="0" bestFit="1" customWidth="1"/>
    <col min="7" max="9" width="10.7109375" style="0" bestFit="1" customWidth="1"/>
    <col min="10" max="11" width="11.7109375" style="0" bestFit="1" customWidth="1"/>
    <col min="12" max="13" width="10.7109375" style="0" bestFit="1" customWidth="1"/>
    <col min="14" max="14" width="14.140625" style="0" bestFit="1" customWidth="1"/>
    <col min="15" max="15" width="4.140625" style="4" bestFit="1" customWidth="1"/>
    <col min="19" max="19" width="15.140625" style="0" customWidth="1"/>
  </cols>
  <sheetData>
    <row r="1" spans="2:15" s="10" customFormat="1" ht="30" customHeight="1">
      <c r="B1" s="27" t="s">
        <v>44</v>
      </c>
      <c r="C1" s="27"/>
      <c r="D1" s="27"/>
      <c r="E1" s="27"/>
      <c r="F1" s="27"/>
      <c r="G1" s="27"/>
      <c r="H1" s="27"/>
      <c r="I1" s="27"/>
      <c r="J1" s="27"/>
      <c r="O1" s="11"/>
    </row>
    <row r="2" spans="2:15" s="10" customFormat="1" ht="51.75" customHeight="1">
      <c r="B2" s="18"/>
      <c r="C2" s="18"/>
      <c r="M2" s="18"/>
      <c r="O2" s="11"/>
    </row>
    <row r="3" spans="2:15" s="15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51</v>
      </c>
      <c r="O3" s="16"/>
    </row>
    <row r="4" spans="1:20" s="2" customFormat="1" ht="15">
      <c r="A4" s="2" t="s">
        <v>23</v>
      </c>
      <c r="B4" s="12">
        <v>1546.36</v>
      </c>
      <c r="C4" s="7">
        <f aca="true" t="shared" si="0" ref="C4:M4">B28</f>
        <v>1447.4299999999998</v>
      </c>
      <c r="D4" s="7">
        <f t="shared" si="0"/>
        <v>1720.31</v>
      </c>
      <c r="E4" s="12">
        <f t="shared" si="0"/>
        <v>1805.37</v>
      </c>
      <c r="F4" s="12">
        <f t="shared" si="0"/>
        <v>1935.9499999999998</v>
      </c>
      <c r="G4" s="12">
        <f t="shared" si="0"/>
        <v>1140.8799999999999</v>
      </c>
      <c r="H4" s="7">
        <f t="shared" si="0"/>
        <v>764.3299999999999</v>
      </c>
      <c r="I4" s="12">
        <f t="shared" si="0"/>
        <v>886.4799999999999</v>
      </c>
      <c r="J4" s="12">
        <f t="shared" si="0"/>
        <v>1959.4999999999998</v>
      </c>
      <c r="K4" s="12">
        <f t="shared" si="0"/>
        <v>1817.27</v>
      </c>
      <c r="L4" s="12">
        <f t="shared" si="0"/>
        <v>2024.27</v>
      </c>
      <c r="M4" s="12">
        <f t="shared" si="0"/>
        <v>4909.33</v>
      </c>
      <c r="N4" s="12">
        <f>B4</f>
        <v>1546.36</v>
      </c>
      <c r="O4" s="3"/>
      <c r="T4" s="21"/>
    </row>
    <row r="5" spans="2:20" s="2" customFormat="1" ht="11.25" customHeight="1">
      <c r="B5" s="17"/>
      <c r="C5" s="17"/>
      <c r="D5" s="17"/>
      <c r="E5" s="17"/>
      <c r="M5" s="17"/>
      <c r="N5" s="12"/>
      <c r="O5" s="3"/>
      <c r="T5" s="20"/>
    </row>
    <row r="6" spans="1:20" ht="12.75">
      <c r="A6" s="2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T6" s="20"/>
    </row>
    <row r="7" spans="1:20" ht="15">
      <c r="A7" t="s">
        <v>21</v>
      </c>
      <c r="B7" s="8">
        <v>166.6</v>
      </c>
      <c r="C7" s="8">
        <v>413.06</v>
      </c>
      <c r="D7" s="8">
        <v>104.26</v>
      </c>
      <c r="E7" s="8">
        <v>196.46</v>
      </c>
      <c r="F7" s="8">
        <v>69.26</v>
      </c>
      <c r="G7" s="8">
        <v>40</v>
      </c>
      <c r="H7" s="8">
        <v>108.6</v>
      </c>
      <c r="I7" s="8">
        <v>204.46</v>
      </c>
      <c r="J7" s="8">
        <v>70</v>
      </c>
      <c r="K7" s="8">
        <v>85</v>
      </c>
      <c r="L7" s="8">
        <v>153.6</v>
      </c>
      <c r="M7" s="8">
        <v>220</v>
      </c>
      <c r="N7" s="23">
        <f aca="true" t="shared" si="1" ref="N7:N13">SUM(B7:M7)</f>
        <v>1831.3</v>
      </c>
      <c r="O7" s="4" t="s">
        <v>18</v>
      </c>
      <c r="T7" s="21"/>
    </row>
    <row r="8" spans="1:20" ht="15">
      <c r="A8" s="14" t="s">
        <v>47</v>
      </c>
      <c r="B8" s="8">
        <v>25.65</v>
      </c>
      <c r="C8" s="8">
        <v>93.42</v>
      </c>
      <c r="D8" s="8">
        <v>80</v>
      </c>
      <c r="E8" s="8">
        <v>23</v>
      </c>
      <c r="F8" s="8">
        <v>39.16</v>
      </c>
      <c r="G8" s="8">
        <v>30.52</v>
      </c>
      <c r="H8" s="8"/>
      <c r="I8" s="8"/>
      <c r="J8" s="8"/>
      <c r="K8" s="8">
        <v>55</v>
      </c>
      <c r="L8" s="8">
        <v>135</v>
      </c>
      <c r="M8" s="8">
        <v>70</v>
      </c>
      <c r="N8" s="23">
        <f t="shared" si="1"/>
        <v>551.75</v>
      </c>
      <c r="O8" s="4" t="s">
        <v>19</v>
      </c>
      <c r="T8" s="21"/>
    </row>
    <row r="9" spans="1:20" ht="15">
      <c r="A9" s="14" t="s">
        <v>48</v>
      </c>
      <c r="B9" s="8"/>
      <c r="C9" s="8"/>
      <c r="D9" s="8"/>
      <c r="E9" s="8"/>
      <c r="F9" s="8"/>
      <c r="G9" s="8"/>
      <c r="H9" s="8">
        <v>31.95</v>
      </c>
      <c r="I9" s="8">
        <v>929.11</v>
      </c>
      <c r="J9" s="8">
        <v>71.25</v>
      </c>
      <c r="K9" s="8"/>
      <c r="L9" s="8">
        <v>2577.59</v>
      </c>
      <c r="M9" s="8">
        <v>92.63</v>
      </c>
      <c r="N9" s="23">
        <f t="shared" si="1"/>
        <v>3702.53</v>
      </c>
      <c r="O9" s="26" t="s">
        <v>20</v>
      </c>
      <c r="T9" s="21"/>
    </row>
    <row r="10" spans="1:20" ht="15">
      <c r="A10" s="14" t="s">
        <v>50</v>
      </c>
      <c r="B10" s="8"/>
      <c r="C10" s="8"/>
      <c r="D10" s="8"/>
      <c r="E10" s="8"/>
      <c r="F10" s="8"/>
      <c r="G10" s="8"/>
      <c r="H10" s="8">
        <v>1.68</v>
      </c>
      <c r="I10" s="8">
        <v>37.84</v>
      </c>
      <c r="J10" s="8">
        <v>3.75</v>
      </c>
      <c r="K10" s="8"/>
      <c r="L10" s="8">
        <v>39.61</v>
      </c>
      <c r="M10" s="8">
        <v>4.87</v>
      </c>
      <c r="N10" s="23">
        <f t="shared" si="1"/>
        <v>87.75</v>
      </c>
      <c r="O10" s="26" t="s">
        <v>40</v>
      </c>
      <c r="T10" s="21"/>
    </row>
    <row r="11" spans="1:20" ht="15">
      <c r="A11" s="14" t="s">
        <v>39</v>
      </c>
      <c r="B11" s="8"/>
      <c r="C11" s="8"/>
      <c r="D11" s="8"/>
      <c r="E11" s="8"/>
      <c r="F11" s="8"/>
      <c r="G11" s="8"/>
      <c r="H11" s="8"/>
      <c r="I11" s="8"/>
      <c r="J11" s="8"/>
      <c r="K11" s="8">
        <v>232</v>
      </c>
      <c r="L11" s="8"/>
      <c r="N11" s="23">
        <f t="shared" si="1"/>
        <v>232</v>
      </c>
      <c r="O11" s="26" t="s">
        <v>25</v>
      </c>
      <c r="T11" s="21"/>
    </row>
    <row r="12" spans="1:20" ht="15">
      <c r="A12" s="14" t="s">
        <v>49</v>
      </c>
      <c r="B12" s="8"/>
      <c r="C12" s="8"/>
      <c r="D12" s="8">
        <v>42.19</v>
      </c>
      <c r="E12" s="8"/>
      <c r="F12" s="8"/>
      <c r="H12" s="8"/>
      <c r="I12" s="8"/>
      <c r="J12" s="8"/>
      <c r="K12" s="8"/>
      <c r="L12" s="8"/>
      <c r="M12" s="8"/>
      <c r="N12" s="23">
        <f t="shared" si="1"/>
        <v>42.19</v>
      </c>
      <c r="O12" s="26" t="s">
        <v>16</v>
      </c>
      <c r="T12" s="21"/>
    </row>
    <row r="13" spans="1:20" s="2" customFormat="1" ht="12.75">
      <c r="A13" s="2" t="s">
        <v>12</v>
      </c>
      <c r="B13" s="7">
        <f aca="true" t="shared" si="2" ref="B13:M13">SUM(B7:B12)</f>
        <v>192.25</v>
      </c>
      <c r="C13" s="7">
        <f t="shared" si="2"/>
        <v>506.48</v>
      </c>
      <c r="D13" s="7">
        <f t="shared" si="2"/>
        <v>226.45</v>
      </c>
      <c r="E13" s="7">
        <f t="shared" si="2"/>
        <v>219.46</v>
      </c>
      <c r="F13" s="7">
        <f t="shared" si="2"/>
        <v>108.42</v>
      </c>
      <c r="G13" s="7">
        <f t="shared" si="2"/>
        <v>70.52</v>
      </c>
      <c r="H13" s="7">
        <f t="shared" si="2"/>
        <v>142.23</v>
      </c>
      <c r="I13" s="7">
        <f t="shared" si="2"/>
        <v>1171.4099999999999</v>
      </c>
      <c r="J13" s="7">
        <f t="shared" si="2"/>
        <v>145</v>
      </c>
      <c r="K13" s="7">
        <f t="shared" si="2"/>
        <v>372</v>
      </c>
      <c r="L13" s="7">
        <f t="shared" si="2"/>
        <v>2905.8</v>
      </c>
      <c r="M13" s="7">
        <f t="shared" si="2"/>
        <v>387.5</v>
      </c>
      <c r="N13" s="7">
        <f t="shared" si="1"/>
        <v>6447.52</v>
      </c>
      <c r="O13" s="5"/>
      <c r="T13" s="20"/>
    </row>
    <row r="14" spans="2:20" s="2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T14" s="21"/>
    </row>
    <row r="15" spans="2:20" s="2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T15" s="21"/>
    </row>
    <row r="16" spans="2:20" s="2" customFormat="1" ht="12.75" customHeight="1">
      <c r="B16" s="12"/>
      <c r="C16" s="7"/>
      <c r="D16" s="7"/>
      <c r="E16" s="12"/>
      <c r="F16" s="12"/>
      <c r="G16" s="12"/>
      <c r="H16" s="7"/>
      <c r="I16" s="12"/>
      <c r="J16" s="12"/>
      <c r="K16" s="12"/>
      <c r="L16" s="12"/>
      <c r="M16" s="12"/>
      <c r="N16" s="12"/>
      <c r="O16" s="3"/>
      <c r="T16" s="20"/>
    </row>
    <row r="17" spans="1:20" ht="15">
      <c r="A17" s="2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6"/>
      <c r="T17" s="21"/>
    </row>
    <row r="18" spans="1:15" ht="12.75">
      <c r="A18" t="s">
        <v>15</v>
      </c>
      <c r="B18" s="8">
        <v>-28.18</v>
      </c>
      <c r="C18" s="8">
        <v>-58.6</v>
      </c>
      <c r="D18" s="8">
        <v>-39.39</v>
      </c>
      <c r="E18" s="8">
        <v>-43.88</v>
      </c>
      <c r="F18" s="8"/>
      <c r="G18" s="8">
        <v>-37.07</v>
      </c>
      <c r="H18" s="8">
        <v>-10.08</v>
      </c>
      <c r="I18" s="8">
        <v>-12.04</v>
      </c>
      <c r="J18" s="8">
        <v>-49.91</v>
      </c>
      <c r="K18" s="8"/>
      <c r="L18" s="8">
        <v>-10.74</v>
      </c>
      <c r="M18" s="8"/>
      <c r="N18" s="23">
        <f aca="true" t="shared" si="3" ref="N18:N24">SUM(B18:M18)</f>
        <v>-289.89</v>
      </c>
      <c r="O18" s="4" t="s">
        <v>18</v>
      </c>
    </row>
    <row r="19" spans="1:15" ht="12.75">
      <c r="A19" s="14" t="s">
        <v>31</v>
      </c>
      <c r="B19" s="8">
        <v>-250</v>
      </c>
      <c r="C19" s="8">
        <v>-37</v>
      </c>
      <c r="D19" s="8"/>
      <c r="E19" s="8"/>
      <c r="F19" s="8">
        <v>-871.49</v>
      </c>
      <c r="G19" s="8">
        <v>-300</v>
      </c>
      <c r="H19" s="8"/>
      <c r="I19" s="8">
        <v>-36.35</v>
      </c>
      <c r="J19" s="8">
        <v>-100</v>
      </c>
      <c r="K19" s="8">
        <v>-150</v>
      </c>
      <c r="L19" s="8"/>
      <c r="M19" s="8"/>
      <c r="N19" s="23">
        <f>SUM(B19:M19)</f>
        <v>-1744.84</v>
      </c>
      <c r="O19" s="26" t="s">
        <v>19</v>
      </c>
    </row>
    <row r="20" spans="1:15" ht="12.75">
      <c r="A20" s="14" t="s">
        <v>41</v>
      </c>
      <c r="B20" s="8"/>
      <c r="C20" s="8">
        <v>-100</v>
      </c>
      <c r="D20" s="8"/>
      <c r="E20" s="8"/>
      <c r="F20" s="8"/>
      <c r="G20" s="8"/>
      <c r="H20" s="8"/>
      <c r="I20" s="8"/>
      <c r="J20" s="8">
        <f>-10-35</f>
        <v>-45</v>
      </c>
      <c r="K20" s="8"/>
      <c r="L20" s="8"/>
      <c r="M20" s="8">
        <v>-500</v>
      </c>
      <c r="N20" s="23">
        <f t="shared" si="3"/>
        <v>-645</v>
      </c>
      <c r="O20" s="26" t="s">
        <v>20</v>
      </c>
    </row>
    <row r="21" spans="1:15" ht="12.75">
      <c r="A21" s="14" t="s">
        <v>38</v>
      </c>
      <c r="B21" s="8"/>
      <c r="C21" s="8"/>
      <c r="D21" s="8"/>
      <c r="E21" s="8"/>
      <c r="F21" s="8"/>
      <c r="G21" s="8"/>
      <c r="H21" s="8"/>
      <c r="I21" s="8"/>
      <c r="J21" s="8">
        <v>-50</v>
      </c>
      <c r="K21" s="8"/>
      <c r="L21" s="8"/>
      <c r="M21" s="8"/>
      <c r="N21" s="23">
        <f t="shared" si="3"/>
        <v>-50</v>
      </c>
      <c r="O21" s="26" t="s">
        <v>40</v>
      </c>
    </row>
    <row r="22" spans="1:15" ht="12.75">
      <c r="A22" t="s">
        <v>42</v>
      </c>
      <c r="B22" s="8">
        <v>-10</v>
      </c>
      <c r="C22" s="8">
        <v>-38</v>
      </c>
      <c r="D22" s="8">
        <v>-10</v>
      </c>
      <c r="E22" s="8">
        <v>-45</v>
      </c>
      <c r="F22" s="8">
        <v>-32</v>
      </c>
      <c r="G22" s="8">
        <v>-110</v>
      </c>
      <c r="H22" s="8">
        <v>-10</v>
      </c>
      <c r="I22" s="8">
        <v>-50</v>
      </c>
      <c r="J22" s="8"/>
      <c r="K22" s="8">
        <v>-15</v>
      </c>
      <c r="L22" s="8">
        <v>-10</v>
      </c>
      <c r="M22" s="8">
        <v>-24</v>
      </c>
      <c r="N22" s="23">
        <f t="shared" si="3"/>
        <v>-354</v>
      </c>
      <c r="O22" s="26" t="s">
        <v>25</v>
      </c>
    </row>
    <row r="23" spans="1:15" ht="12.75">
      <c r="A23" t="s">
        <v>26</v>
      </c>
      <c r="B23" s="8"/>
      <c r="C23" s="8"/>
      <c r="D23" s="8">
        <v>-92</v>
      </c>
      <c r="E23" s="8"/>
      <c r="F23" s="8"/>
      <c r="G23" s="8"/>
      <c r="H23" s="8"/>
      <c r="I23" s="8"/>
      <c r="J23" s="8"/>
      <c r="K23" s="8"/>
      <c r="L23" s="8"/>
      <c r="M23" s="8"/>
      <c r="N23" s="23">
        <f t="shared" si="3"/>
        <v>-92</v>
      </c>
      <c r="O23" s="26" t="s">
        <v>16</v>
      </c>
    </row>
    <row r="24" spans="1:15" ht="12.75">
      <c r="A24" s="14" t="s">
        <v>43</v>
      </c>
      <c r="B24" s="8"/>
      <c r="C24" s="8"/>
      <c r="D24" s="8"/>
      <c r="E24" s="8"/>
      <c r="F24" s="8"/>
      <c r="G24" s="8"/>
      <c r="H24" s="8"/>
      <c r="I24" s="8"/>
      <c r="J24" s="8">
        <v>-42.32</v>
      </c>
      <c r="K24" s="8"/>
      <c r="L24" s="8"/>
      <c r="M24" s="8"/>
      <c r="N24" s="23">
        <f t="shared" si="3"/>
        <v>-42.32</v>
      </c>
      <c r="O24" s="26" t="s">
        <v>17</v>
      </c>
    </row>
    <row r="25" spans="1:15" ht="12.75">
      <c r="A25" t="s">
        <v>32</v>
      </c>
      <c r="B25" s="8">
        <v>-3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3">
        <f>SUM(B25:M25)</f>
        <v>-3</v>
      </c>
      <c r="O25" s="26" t="s">
        <v>37</v>
      </c>
    </row>
    <row r="26" spans="1:15" s="2" customFormat="1" ht="12.75">
      <c r="A26" s="2" t="s">
        <v>13</v>
      </c>
      <c r="B26" s="7">
        <f aca="true" t="shared" si="4" ref="B26:M26">SUM(B18:B25)</f>
        <v>-291.18</v>
      </c>
      <c r="C26" s="7">
        <f t="shared" si="4"/>
        <v>-233.6</v>
      </c>
      <c r="D26" s="7">
        <f t="shared" si="4"/>
        <v>-141.39</v>
      </c>
      <c r="E26" s="7">
        <f>SUM(E18:E25)</f>
        <v>-88.88</v>
      </c>
      <c r="F26" s="7">
        <f>SUM(F18:F25)</f>
        <v>-903.49</v>
      </c>
      <c r="G26" s="7">
        <f>SUM(G18:G25)</f>
        <v>-447.07</v>
      </c>
      <c r="H26" s="7">
        <f t="shared" si="4"/>
        <v>-20.08</v>
      </c>
      <c r="I26" s="7">
        <f t="shared" si="4"/>
        <v>-98.39</v>
      </c>
      <c r="J26" s="7">
        <f t="shared" si="4"/>
        <v>-287.23</v>
      </c>
      <c r="K26" s="7">
        <f t="shared" si="4"/>
        <v>-165</v>
      </c>
      <c r="L26" s="7">
        <f t="shared" si="4"/>
        <v>-20.740000000000002</v>
      </c>
      <c r="M26" s="7">
        <f t="shared" si="4"/>
        <v>-524</v>
      </c>
      <c r="N26" s="7">
        <f>SUM(B26:M26)</f>
        <v>-3221.0499999999997</v>
      </c>
      <c r="O26" s="4"/>
    </row>
    <row r="27" spans="2:15" s="2" customFormat="1" ht="24" customHeight="1">
      <c r="B27" s="12"/>
      <c r="C27" s="7"/>
      <c r="D27" s="7"/>
      <c r="E27" s="12"/>
      <c r="F27" s="12"/>
      <c r="G27" s="12"/>
      <c r="H27" s="7"/>
      <c r="I27" s="12"/>
      <c r="J27" s="12"/>
      <c r="K27" s="12"/>
      <c r="L27" s="12"/>
      <c r="M27" s="12"/>
      <c r="N27" s="12"/>
      <c r="O27" s="4"/>
    </row>
    <row r="28" spans="1:15" s="2" customFormat="1" ht="12.75">
      <c r="A28" s="2" t="s">
        <v>14</v>
      </c>
      <c r="B28" s="7">
        <f aca="true" t="shared" si="5" ref="B28:N28">SUM(B4,B13,B26)</f>
        <v>1447.4299999999998</v>
      </c>
      <c r="C28" s="7">
        <f t="shared" si="5"/>
        <v>1720.31</v>
      </c>
      <c r="D28" s="7">
        <f t="shared" si="5"/>
        <v>1805.37</v>
      </c>
      <c r="E28" s="7">
        <f t="shared" si="5"/>
        <v>1935.9499999999998</v>
      </c>
      <c r="F28" s="7">
        <f t="shared" si="5"/>
        <v>1140.8799999999999</v>
      </c>
      <c r="G28" s="7">
        <f t="shared" si="5"/>
        <v>764.3299999999999</v>
      </c>
      <c r="H28" s="7">
        <f t="shared" si="5"/>
        <v>886.4799999999999</v>
      </c>
      <c r="I28" s="7">
        <f t="shared" si="5"/>
        <v>1959.4999999999998</v>
      </c>
      <c r="J28" s="7">
        <f t="shared" si="5"/>
        <v>1817.27</v>
      </c>
      <c r="K28" s="7">
        <f t="shared" si="5"/>
        <v>2024.27</v>
      </c>
      <c r="L28" s="7">
        <f t="shared" si="5"/>
        <v>4909.33</v>
      </c>
      <c r="M28" s="7">
        <f t="shared" si="5"/>
        <v>4772.83</v>
      </c>
      <c r="N28" s="7">
        <f t="shared" si="5"/>
        <v>4772.83</v>
      </c>
      <c r="O28" s="4"/>
    </row>
    <row r="29" spans="2:15" s="2" customFormat="1" ht="123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</row>
    <row r="30" spans="2:15" s="10" customFormat="1" ht="45.75" customHeight="1">
      <c r="B30" s="27" t="s">
        <v>45</v>
      </c>
      <c r="C30" s="27"/>
      <c r="D30" s="27"/>
      <c r="E30" s="27"/>
      <c r="F30" s="27"/>
      <c r="G30" s="27"/>
      <c r="H30" s="27"/>
      <c r="I30" s="27"/>
      <c r="J30" s="27"/>
      <c r="O30" s="11"/>
    </row>
    <row r="31" spans="2:15" s="10" customFormat="1" ht="9" customHeight="1">
      <c r="B31" s="18"/>
      <c r="C31" s="18"/>
      <c r="D31" s="18"/>
      <c r="E31" s="18"/>
      <c r="F31" s="18"/>
      <c r="G31" s="18"/>
      <c r="H31" s="18"/>
      <c r="I31" s="18"/>
      <c r="J31" s="18"/>
      <c r="O31" s="11"/>
    </row>
    <row r="32" spans="2:14" ht="12.75">
      <c r="B32" s="22" t="str">
        <f>B3</f>
        <v>January</v>
      </c>
      <c r="C32" s="22" t="str">
        <f aca="true" t="shared" si="6" ref="C32:N32">C3</f>
        <v>February</v>
      </c>
      <c r="D32" s="22" t="str">
        <f t="shared" si="6"/>
        <v>March</v>
      </c>
      <c r="E32" s="22" t="str">
        <f t="shared" si="6"/>
        <v>April</v>
      </c>
      <c r="F32" s="22" t="str">
        <f t="shared" si="6"/>
        <v>May</v>
      </c>
      <c r="G32" s="22" t="str">
        <f t="shared" si="6"/>
        <v>June</v>
      </c>
      <c r="H32" s="22" t="str">
        <f t="shared" si="6"/>
        <v>July</v>
      </c>
      <c r="I32" s="22" t="str">
        <f t="shared" si="6"/>
        <v>August</v>
      </c>
      <c r="J32" s="22" t="str">
        <f t="shared" si="6"/>
        <v>September</v>
      </c>
      <c r="K32" s="22" t="str">
        <f t="shared" si="6"/>
        <v>October</v>
      </c>
      <c r="L32" s="22" t="str">
        <f t="shared" si="6"/>
        <v>November</v>
      </c>
      <c r="M32" s="22" t="str">
        <f t="shared" si="6"/>
        <v>December</v>
      </c>
      <c r="N32" s="22" t="str">
        <f t="shared" si="6"/>
        <v>2015 Summary</v>
      </c>
    </row>
    <row r="33" spans="1:15" s="15" customFormat="1" ht="12.75">
      <c r="A33" s="2" t="s">
        <v>36</v>
      </c>
      <c r="O33" s="4"/>
    </row>
    <row r="34" spans="1:15" ht="12.75">
      <c r="A34" s="2" t="s">
        <v>29</v>
      </c>
      <c r="B34" s="7">
        <v>5515.31</v>
      </c>
      <c r="C34" s="7">
        <f aca="true" t="shared" si="7" ref="C34:M34">B36</f>
        <v>5515.320000000001</v>
      </c>
      <c r="D34" s="7">
        <f t="shared" si="7"/>
        <v>5515.330000000001</v>
      </c>
      <c r="E34" s="7">
        <f t="shared" si="7"/>
        <v>5515.330000000001</v>
      </c>
      <c r="F34" s="7">
        <f t="shared" si="7"/>
        <v>5515.340000000001</v>
      </c>
      <c r="G34" s="7">
        <f t="shared" si="7"/>
        <v>5515.380000000001</v>
      </c>
      <c r="H34" s="7">
        <f t="shared" si="7"/>
        <v>5515.430000000001</v>
      </c>
      <c r="I34" s="7">
        <f t="shared" si="7"/>
        <v>5515.480000000001</v>
      </c>
      <c r="J34" s="7">
        <f t="shared" si="7"/>
        <v>5515.530000000002</v>
      </c>
      <c r="K34" s="7">
        <f t="shared" si="7"/>
        <v>5515.580000000002</v>
      </c>
      <c r="L34" s="7">
        <f t="shared" si="7"/>
        <v>5515.620000000002</v>
      </c>
      <c r="M34" s="7">
        <f t="shared" si="7"/>
        <v>5515.670000000002</v>
      </c>
      <c r="N34" s="7">
        <f>B34</f>
        <v>5515.31</v>
      </c>
      <c r="O34" s="9"/>
    </row>
    <row r="35" spans="1:15" ht="12.75">
      <c r="A35" s="14" t="s">
        <v>27</v>
      </c>
      <c r="B35" s="8">
        <v>0.01</v>
      </c>
      <c r="C35" s="8">
        <f>0.01</f>
        <v>0.01</v>
      </c>
      <c r="D35" s="8">
        <v>0</v>
      </c>
      <c r="E35" s="8">
        <v>0.01</v>
      </c>
      <c r="F35" s="8">
        <v>0.04</v>
      </c>
      <c r="G35" s="8">
        <v>0.05</v>
      </c>
      <c r="H35" s="8">
        <v>0.05</v>
      </c>
      <c r="I35" s="8">
        <v>0.05</v>
      </c>
      <c r="J35" s="8">
        <v>0.05</v>
      </c>
      <c r="K35" s="8">
        <v>0.04</v>
      </c>
      <c r="L35" s="8">
        <v>0.05</v>
      </c>
      <c r="M35" s="8">
        <v>0.06</v>
      </c>
      <c r="N35" s="1">
        <f>SUM(B35:M35)</f>
        <v>0.42</v>
      </c>
      <c r="O35" s="9"/>
    </row>
    <row r="36" spans="1:15" ht="12.75">
      <c r="A36" s="2" t="s">
        <v>28</v>
      </c>
      <c r="B36" s="7">
        <f aca="true" t="shared" si="8" ref="B36:M36">SUM(B34:B35)</f>
        <v>5515.320000000001</v>
      </c>
      <c r="C36" s="7">
        <f t="shared" si="8"/>
        <v>5515.330000000001</v>
      </c>
      <c r="D36" s="7">
        <f t="shared" si="8"/>
        <v>5515.330000000001</v>
      </c>
      <c r="E36" s="7">
        <f t="shared" si="8"/>
        <v>5515.340000000001</v>
      </c>
      <c r="F36" s="7">
        <f t="shared" si="8"/>
        <v>5515.380000000001</v>
      </c>
      <c r="G36" s="7">
        <f t="shared" si="8"/>
        <v>5515.430000000001</v>
      </c>
      <c r="H36" s="7">
        <f t="shared" si="8"/>
        <v>5515.480000000001</v>
      </c>
      <c r="I36" s="7">
        <f t="shared" si="8"/>
        <v>5515.530000000002</v>
      </c>
      <c r="J36" s="7">
        <f t="shared" si="8"/>
        <v>5515.580000000002</v>
      </c>
      <c r="K36" s="7">
        <f t="shared" si="8"/>
        <v>5515.620000000002</v>
      </c>
      <c r="L36" s="7">
        <f t="shared" si="8"/>
        <v>5515.670000000002</v>
      </c>
      <c r="M36" s="7">
        <f t="shared" si="8"/>
        <v>5515.730000000002</v>
      </c>
      <c r="N36" s="7">
        <f>M36</f>
        <v>5515.730000000002</v>
      </c>
      <c r="O36" s="9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1:17" ht="12.75">
      <c r="A39" s="19" t="s">
        <v>33</v>
      </c>
      <c r="B39" s="7">
        <f aca="true" t="shared" si="9" ref="B39:N39">SUM(B28,B36)</f>
        <v>6962.75</v>
      </c>
      <c r="C39" s="7">
        <f t="shared" si="9"/>
        <v>7235.640000000001</v>
      </c>
      <c r="D39" s="7">
        <f t="shared" si="9"/>
        <v>7320.700000000001</v>
      </c>
      <c r="E39" s="7">
        <f t="shared" si="9"/>
        <v>7451.290000000001</v>
      </c>
      <c r="F39" s="7">
        <f t="shared" si="9"/>
        <v>6656.260000000001</v>
      </c>
      <c r="G39" s="7">
        <f t="shared" si="9"/>
        <v>6279.760000000001</v>
      </c>
      <c r="H39" s="7">
        <f t="shared" si="9"/>
        <v>6401.960000000001</v>
      </c>
      <c r="I39" s="7">
        <f t="shared" si="9"/>
        <v>7475.030000000002</v>
      </c>
      <c r="J39" s="7">
        <f t="shared" si="9"/>
        <v>7332.850000000002</v>
      </c>
      <c r="K39" s="7">
        <f t="shared" si="9"/>
        <v>7539.890000000001</v>
      </c>
      <c r="L39" s="7">
        <f t="shared" si="9"/>
        <v>10425.000000000002</v>
      </c>
      <c r="M39" s="7">
        <f t="shared" si="9"/>
        <v>10288.560000000001</v>
      </c>
      <c r="N39" s="7">
        <f t="shared" si="9"/>
        <v>10288.560000000001</v>
      </c>
      <c r="O39" s="28" t="s">
        <v>34</v>
      </c>
      <c r="P39" s="29"/>
      <c r="Q39" s="29"/>
    </row>
    <row r="40" spans="1:17" ht="12.75">
      <c r="A40" s="14" t="s">
        <v>46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31.95</v>
      </c>
      <c r="I40" s="25">
        <v>967.06</v>
      </c>
      <c r="J40" s="25">
        <v>1038.31</v>
      </c>
      <c r="K40" s="25">
        <v>1038.31</v>
      </c>
      <c r="L40" s="25">
        <v>3615.89</v>
      </c>
      <c r="M40" s="25">
        <v>3208.52</v>
      </c>
      <c r="N40" s="25">
        <f>M40</f>
        <v>3208.52</v>
      </c>
      <c r="O40" s="24"/>
      <c r="P40" s="9"/>
      <c r="Q40" s="9"/>
    </row>
    <row r="41" spans="1:17" ht="12.75">
      <c r="A41" s="2" t="s">
        <v>30</v>
      </c>
      <c r="B41" s="7">
        <f>B39-B40</f>
        <v>6962.75</v>
      </c>
      <c r="C41" s="7">
        <f aca="true" t="shared" si="10" ref="C41:M41">C39-C40</f>
        <v>7235.640000000001</v>
      </c>
      <c r="D41" s="7">
        <f t="shared" si="10"/>
        <v>7320.700000000001</v>
      </c>
      <c r="E41" s="7">
        <f t="shared" si="10"/>
        <v>7451.290000000001</v>
      </c>
      <c r="F41" s="7">
        <f t="shared" si="10"/>
        <v>6656.260000000001</v>
      </c>
      <c r="G41" s="7">
        <f t="shared" si="10"/>
        <v>6279.760000000001</v>
      </c>
      <c r="H41" s="7">
        <f t="shared" si="10"/>
        <v>6370.010000000001</v>
      </c>
      <c r="I41" s="7">
        <f t="shared" si="10"/>
        <v>6507.970000000001</v>
      </c>
      <c r="J41" s="7">
        <f t="shared" si="10"/>
        <v>6294.540000000003</v>
      </c>
      <c r="K41" s="7">
        <f t="shared" si="10"/>
        <v>6501.580000000002</v>
      </c>
      <c r="L41" s="7">
        <f t="shared" si="10"/>
        <v>6809.110000000002</v>
      </c>
      <c r="M41" s="7">
        <f t="shared" si="10"/>
        <v>7080.040000000001</v>
      </c>
      <c r="N41" s="7">
        <f>N39-N40</f>
        <v>7080.040000000001</v>
      </c>
      <c r="O41" s="28" t="s">
        <v>35</v>
      </c>
      <c r="P41" s="29"/>
      <c r="Q41" s="29"/>
    </row>
    <row r="42" spans="1:17" ht="12.7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4"/>
      <c r="P42" s="9"/>
      <c r="Q42" s="9"/>
    </row>
  </sheetData>
  <sheetProtection/>
  <mergeCells count="4">
    <mergeCell ref="B1:J1"/>
    <mergeCell ref="O39:Q39"/>
    <mergeCell ref="B30:J30"/>
    <mergeCell ref="O41:Q41"/>
  </mergeCells>
  <printOptions/>
  <pageMargins left="0.25" right="0.25" top="0.5" bottom="0.5" header="0.3" footer="0.3"/>
  <pageSetup horizontalDpi="600" verticalDpi="600" orientation="landscape" pageOrder="overThenDown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E. Nahigian</dc:creator>
  <cp:keywords/>
  <dc:description/>
  <cp:lastModifiedBy>WDTIP</cp:lastModifiedBy>
  <cp:lastPrinted>2016-01-04T02:41:24Z</cp:lastPrinted>
  <dcterms:created xsi:type="dcterms:W3CDTF">2000-01-07T00:24:36Z</dcterms:created>
  <dcterms:modified xsi:type="dcterms:W3CDTF">2016-01-04T18:25:08Z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-1502738583</vt:i4>
  </property>
  <property fmtid="{D5CDD505-2E9C-101B-9397-08002B2CF9AE}" pid="3" name="_EmailSubject">
    <vt:lpwstr>AOF Spreadsheet</vt:lpwstr>
  </property>
  <property fmtid="{D5CDD505-2E9C-101B-9397-08002B2CF9AE}" pid="4" name="_AuthorEmail">
    <vt:lpwstr>Kenneth.Nahigia@sid.hhsdc.ca.gov</vt:lpwstr>
  </property>
  <property fmtid="{D5CDD505-2E9C-101B-9397-08002B2CF9AE}" pid="5" name="_AuthorEmailDisplayName">
    <vt:lpwstr>Nahigian, Kenneth@HHSDC-WDTIP</vt:lpwstr>
  </property>
  <property fmtid="{D5CDD505-2E9C-101B-9397-08002B2CF9AE}" pid="6" name="_ReviewingToolsShownOnce">
    <vt:lpwstr/>
  </property>
</Properties>
</file>