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<sst xmlns="http://schemas.openxmlformats.org/spreadsheetml/2006/main" count="59" uniqueCount="54">
  <si>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</si>
  <si>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</si>
  <si>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</si>
  <si>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</si>
  <si>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</si>
  <si>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</si>
  <si>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</si>
  <si>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</si>
  <si>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</si>
  <si>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</si>
  <si>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</si>
  <si>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</si>
  <si>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Revenue</t>
  </si>
  <si>
    <t>Total Expense</t>
  </si>
  <si>
    <t>Ending Bank Balance</t>
  </si>
  <si>
    <t xml:space="preserve">   Newsletter Expense</t>
  </si>
  <si>
    <t>[7]</t>
  </si>
  <si>
    <t>[1]</t>
  </si>
  <si>
    <t>[2]</t>
  </si>
  <si>
    <t>[3]</t>
  </si>
  <si>
    <t xml:space="preserve">   Memberships &amp; Subscriptions</t>
  </si>
  <si>
    <t>Revenue/Income:</t>
  </si>
  <si>
    <t xml:space="preserve">Beginning Bank Balance </t>
  </si>
  <si>
    <t>Expense/Outgo:</t>
  </si>
  <si>
    <t>[5]</t>
  </si>
  <si>
    <t xml:space="preserve">   Post Office Box Rent</t>
  </si>
  <si>
    <t xml:space="preserve">   Dividends</t>
  </si>
  <si>
    <t xml:space="preserve">   Ending Balance</t>
  </si>
  <si>
    <t xml:space="preserve">   Beginning Balance</t>
  </si>
  <si>
    <t>AOF General Fund</t>
  </si>
  <si>
    <t xml:space="preserve">   Speaker Expense &amp; Gifts</t>
  </si>
  <si>
    <t xml:space="preserve">   Taxes &amp; fees</t>
  </si>
  <si>
    <t>Total, all accounts</t>
  </si>
  <si>
    <t>Money Market Account:</t>
  </si>
  <si>
    <t xml:space="preserve">   Sales Revenue</t>
  </si>
  <si>
    <t>[4]</t>
  </si>
  <si>
    <t xml:space="preserve">   Meeting Room Rent + Expense</t>
  </si>
  <si>
    <t>Allocation, NoMoreIGWT Acct.</t>
  </si>
  <si>
    <t xml:space="preserve">   Fund Mgt/Transaction Fees</t>
  </si>
  <si>
    <t xml:space="preserve">   Website Advertising Revenue</t>
  </si>
  <si>
    <t xml:space="preserve">   Grants to NoMoreIGWT project</t>
  </si>
  <si>
    <t xml:space="preserve">   Donations to General Fund</t>
  </si>
  <si>
    <t xml:space="preserve">   Donations, NoMoreIGWT Fund</t>
  </si>
  <si>
    <t xml:space="preserve">   Admin &amp; Office Costs</t>
  </si>
  <si>
    <t>[8]</t>
  </si>
  <si>
    <t>AOF Consolidated 2018 Treasurer's Report: Bank Account</t>
  </si>
  <si>
    <t>AOF Consolidated 2018 Treasurer's Report: Other Accounts</t>
  </si>
  <si>
    <t xml:space="preserve">   Other grants</t>
  </si>
  <si>
    <t xml:space="preserve">   Movie Night costs</t>
  </si>
  <si>
    <t xml:space="preserve">   Refunds received</t>
  </si>
  <si>
    <t xml:space="preserve"> &lt;-- Total on hand EOM</t>
  </si>
  <si>
    <t xml:space="preserve"> &lt;-- Available EOM</t>
  </si>
  <si>
    <t>[6}</t>
  </si>
  <si>
    <t>2018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</si>
</sst>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m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4"/>
      <color indexed="10"/>
      <name val="Bookman Old Style"/>
      <family val="1"/>
    </font>
    <font>
      <sz val="10"/>
      <name val="Times New Roman"/>
      <family val="1"/>
    </font>
    <font>
      <sz val="9"/>
      <name val="Courier"/>
      <family val="3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/>
    </xf>
    <xf numFmtId="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
 Revenue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(excluding NoMoreIGWT donations)</a:t>
            </a:r>
          </a:p>
        </c:rich>
      </c:tx>
      <c:layout>
        <c:manualLayout>
          <c:xMode val="factor"/>
          <c:yMode val="factor"/>
          <c:x val="-0.018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5"/>
          <c:y val="0.27725"/>
          <c:w val="0.58725"/>
          <c:h val="0.61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(Sheet1!$N$7,Sheet1!$N$8,Sheet1!$N$10,Sheet1!$N$12,Sheet1!$N$13)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
 Expense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(excluding NoMoreIGWT grants)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75"/>
          <c:y val="0.3155"/>
          <c:w val="0.58675"/>
          <c:h val="0.61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(Sheet1!$N$19,Sheet1!$N$20,Sheet1!$N$21,Sheet1!$N$23,Sheet1!$N$24,Sheet1!$N$25,Sheet1!$N$26,Sheet1!$N$27)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AOF General Fund by Month
</a:t>
            </a:r>
          </a:p>
        </c:rich>
      </c:tx>
      <c:layout>
        <c:manualLayout>
          <c:xMode val="factor"/>
          <c:yMode val="factor"/>
          <c:x val="0.04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875"/>
          <c:w val="0.929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Sheet1!$B$3:$M$3</c:f>
              <c:strCache/>
            </c:strRef>
          </c:cat>
          <c:val>
            <c:numRef>
              <c:f>Sheet1!$B$43:$M$43</c:f>
              <c:numCache/>
            </c:numRef>
          </c:val>
        </c:ser>
        <c:overlap val="27"/>
        <c:axId val="63767921"/>
        <c:axId val="37620386"/>
      </c:barChart>
      <c:dateAx>
        <c:axId val="637679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03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620386"/>
        <c:scaling>
          <c:orientation val="minMax"/>
          <c:max val="72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79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0.9365</cdr:y>
    </cdr:from>
    <cdr:to>
      <cdr:x>0.142</cdr:x>
      <cdr:y>0.9945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0050" y="252412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19050</xdr:rowOff>
    </xdr:from>
    <xdr:to>
      <xdr:col>18</xdr:col>
      <xdr:colOff>933450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2049125" y="400050"/>
        <a:ext cx="27336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14</xdr:row>
      <xdr:rowOff>123825</xdr:rowOff>
    </xdr:from>
    <xdr:to>
      <xdr:col>18</xdr:col>
      <xdr:colOff>942975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12049125" y="3124200"/>
        <a:ext cx="27432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45</xdr:row>
      <xdr:rowOff>19050</xdr:rowOff>
    </xdr:from>
    <xdr:to>
      <xdr:col>9</xdr:col>
      <xdr:colOff>685800</xdr:colOff>
      <xdr:row>61</xdr:row>
      <xdr:rowOff>133350</xdr:rowOff>
    </xdr:to>
    <xdr:graphicFrame>
      <xdr:nvGraphicFramePr>
        <xdr:cNvPr id="3" name="Chart 4"/>
        <xdr:cNvGraphicFramePr/>
      </xdr:nvGraphicFramePr>
      <xdr:xfrm>
        <a:off x="2009775" y="9963150"/>
        <a:ext cx="6486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8.57421875" style="0" bestFit="1" customWidth="1"/>
    <col min="2" max="6" width="11.28125" style="0" bestFit="1" customWidth="1"/>
    <col min="7" max="9" width="10.7109375" style="0" bestFit="1" customWidth="1"/>
    <col min="10" max="11" width="11.7109375" style="0" bestFit="1" customWidth="1"/>
    <col min="12" max="13" width="10.7109375" style="0" bestFit="1" customWidth="1"/>
    <col min="14" max="14" width="14.140625" style="0" bestFit="1" customWidth="1"/>
    <col min="15" max="15" width="4.140625" style="4" bestFit="1" customWidth="1"/>
    <col min="19" max="19" width="15.140625" style="0" customWidth="1"/>
  </cols>
  <sheetData>
    <row r="1" spans="2:15" s="10" customFormat="1" ht="30" customHeight="1">
      <c r="B1" s="26" t="s">
        <v>45</v>
      </c>
      <c r="C1" s="26"/>
      <c r="D1" s="26"/>
      <c r="E1" s="26"/>
      <c r="F1" s="26"/>
      <c r="G1" s="26"/>
      <c r="H1" s="26"/>
      <c r="I1" s="26"/>
      <c r="J1" s="26"/>
      <c r="O1" s="11"/>
    </row>
    <row r="2" spans="2:15" s="10" customFormat="1" ht="51.75" customHeight="1">
      <c r="B2" s="18"/>
      <c r="C2" s="18"/>
      <c r="M2" s="18"/>
      <c r="O2" s="11"/>
    </row>
    <row r="3" spans="2:15" s="15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53</v>
      </c>
      <c r="O3" s="16"/>
    </row>
    <row r="4" spans="1:20" s="2" customFormat="1" ht="12.75">
      <c r="A4" s="2" t="s">
        <v>22</v>
      </c>
      <c r="B4" s="12">
        <v>6166.08</v>
      </c>
      <c r="C4" s="7">
        <f aca="true" t="shared" si="0" ref="C4:M4">B30</f>
        <v>6983.549999999999</v>
      </c>
      <c r="D4" s="7">
        <f t="shared" si="0"/>
        <v>6945.019999999999</v>
      </c>
      <c r="E4" s="12">
        <f t="shared" si="0"/>
        <v>6832.649999999998</v>
      </c>
      <c r="F4" s="12">
        <f t="shared" si="0"/>
        <v>7102.769999999998</v>
      </c>
      <c r="G4" s="12">
        <f t="shared" si="0"/>
        <v>6757.609999999998</v>
      </c>
      <c r="H4" s="7">
        <f t="shared" si="0"/>
        <v>6620.249999999998</v>
      </c>
      <c r="I4" s="12">
        <f t="shared" si="0"/>
        <v>6635.739999999998</v>
      </c>
      <c r="J4" s="12">
        <f t="shared" si="0"/>
        <v>6754.539999999998</v>
      </c>
      <c r="K4" s="12">
        <f t="shared" si="0"/>
        <v>6637.549999999998</v>
      </c>
      <c r="L4" s="12">
        <f t="shared" si="0"/>
        <v>6592.839999999998</v>
      </c>
      <c r="M4" s="12">
        <f t="shared" si="0"/>
        <v>6561.499999999998</v>
      </c>
      <c r="N4" s="12">
        <f>B4</f>
        <v>6166.08</v>
      </c>
      <c r="O4" s="3"/>
      <c r="T4" s="21"/>
    </row>
    <row r="5" spans="2:20" s="2" customFormat="1" ht="11.25" customHeight="1">
      <c r="B5" s="17"/>
      <c r="C5" s="17"/>
      <c r="D5" s="17"/>
      <c r="E5" s="17"/>
      <c r="M5" s="17"/>
      <c r="N5" s="12"/>
      <c r="O5" s="3"/>
      <c r="T5" s="20"/>
    </row>
    <row r="6" spans="1:20" ht="12.75">
      <c r="A6" s="2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T6" s="20"/>
    </row>
    <row r="7" spans="1:20" ht="12.75">
      <c r="A7" t="s">
        <v>20</v>
      </c>
      <c r="B7" s="8">
        <v>214.32</v>
      </c>
      <c r="C7" s="8">
        <v>70</v>
      </c>
      <c r="D7" s="8">
        <v>235.86</v>
      </c>
      <c r="E7" s="8">
        <v>272.62</v>
      </c>
      <c r="F7" s="8">
        <v>59.26</v>
      </c>
      <c r="G7" s="8">
        <v>19.26</v>
      </c>
      <c r="H7" s="8">
        <v>158.6</v>
      </c>
      <c r="I7" s="8">
        <v>125.94</v>
      </c>
      <c r="J7" s="8">
        <v>59.26</v>
      </c>
      <c r="K7" s="8">
        <v>69.26</v>
      </c>
      <c r="L7" s="8"/>
      <c r="M7" s="8">
        <v>238.08</v>
      </c>
      <c r="N7" s="8">
        <f aca="true" t="shared" si="1" ref="N7:N14">SUM(B7:M7)</f>
        <v>1522.46</v>
      </c>
      <c r="O7" s="4" t="s">
        <v>17</v>
      </c>
      <c r="T7" s="21"/>
    </row>
    <row r="8" spans="1:20" ht="12.75">
      <c r="A8" s="14" t="s">
        <v>41</v>
      </c>
      <c r="B8" s="8"/>
      <c r="C8" s="8">
        <v>31.9</v>
      </c>
      <c r="D8" s="8"/>
      <c r="E8" s="8"/>
      <c r="F8" s="8">
        <v>15.53</v>
      </c>
      <c r="G8" s="8">
        <v>11.88</v>
      </c>
      <c r="H8" s="8">
        <v>31.89</v>
      </c>
      <c r="I8" s="8">
        <v>23.8</v>
      </c>
      <c r="J8" s="8"/>
      <c r="K8" s="8">
        <v>16.91</v>
      </c>
      <c r="L8" s="8">
        <v>161.91</v>
      </c>
      <c r="M8" s="8">
        <v>23.81</v>
      </c>
      <c r="N8" s="8">
        <f t="shared" si="1"/>
        <v>317.63</v>
      </c>
      <c r="O8" s="4" t="s">
        <v>18</v>
      </c>
      <c r="T8" s="21"/>
    </row>
    <row r="9" spans="1:20" ht="12.75">
      <c r="A9" s="14" t="s">
        <v>42</v>
      </c>
      <c r="B9" s="8">
        <v>990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1"/>
        <v>990</v>
      </c>
      <c r="O9" s="25"/>
      <c r="T9" s="21"/>
    </row>
    <row r="10" spans="1:20" ht="12.75">
      <c r="A10" s="14" t="s">
        <v>38</v>
      </c>
      <c r="B10" s="8">
        <v>10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1"/>
        <v>10</v>
      </c>
      <c r="O10" s="25" t="s">
        <v>19</v>
      </c>
      <c r="T10" s="21"/>
    </row>
    <row r="11" spans="1:20" ht="12.75">
      <c r="A11" s="14" t="s">
        <v>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>
        <f t="shared" si="1"/>
        <v>0</v>
      </c>
      <c r="T11" s="21"/>
    </row>
    <row r="12" spans="1:20" ht="12.75">
      <c r="A12" s="14" t="s">
        <v>49</v>
      </c>
      <c r="B12" s="8"/>
      <c r="C12" s="8"/>
      <c r="D12" s="8"/>
      <c r="E12" s="8"/>
      <c r="F12" s="8"/>
      <c r="G12" s="8"/>
      <c r="H12" s="8"/>
      <c r="I12" s="8"/>
      <c r="J12" s="8"/>
      <c r="K12" s="8">
        <v>25</v>
      </c>
      <c r="L12" s="8"/>
      <c r="N12" s="8">
        <f t="shared" si="1"/>
        <v>25</v>
      </c>
      <c r="O12" s="25" t="s">
        <v>35</v>
      </c>
      <c r="T12" s="21"/>
    </row>
    <row r="13" spans="1:20" ht="12.75">
      <c r="A13" s="14" t="s">
        <v>39</v>
      </c>
      <c r="B13" s="8"/>
      <c r="C13" s="8">
        <v>15.54</v>
      </c>
      <c r="D13" s="8"/>
      <c r="E13" s="8"/>
      <c r="F13" s="8">
        <v>29.74</v>
      </c>
      <c r="H13" s="8"/>
      <c r="I13" s="8">
        <v>19.06</v>
      </c>
      <c r="J13" s="8"/>
      <c r="K13" s="8">
        <v>11.62</v>
      </c>
      <c r="L13" s="8"/>
      <c r="M13" s="8"/>
      <c r="N13" s="8">
        <f>SUM(B13:M13)</f>
        <v>75.96000000000001</v>
      </c>
      <c r="O13" s="25" t="s">
        <v>24</v>
      </c>
      <c r="T13" s="21"/>
    </row>
    <row r="14" spans="1:20" s="2" customFormat="1" ht="12.75">
      <c r="A14" s="2" t="s">
        <v>12</v>
      </c>
      <c r="B14" s="7">
        <f aca="true" t="shared" si="2" ref="B14:M14">SUM(B7:B13)</f>
        <v>1214.32</v>
      </c>
      <c r="C14" s="7">
        <f t="shared" si="2"/>
        <v>117.44</v>
      </c>
      <c r="D14" s="7">
        <f t="shared" si="2"/>
        <v>235.86</v>
      </c>
      <c r="E14" s="7">
        <f t="shared" si="2"/>
        <v>272.62</v>
      </c>
      <c r="F14" s="7">
        <f t="shared" si="2"/>
        <v>104.52999999999999</v>
      </c>
      <c r="G14" s="7">
        <f t="shared" si="2"/>
        <v>31.14</v>
      </c>
      <c r="H14" s="7">
        <f t="shared" si="2"/>
        <v>190.49</v>
      </c>
      <c r="I14" s="7">
        <f t="shared" si="2"/>
        <v>168.8</v>
      </c>
      <c r="J14" s="7">
        <f t="shared" si="2"/>
        <v>59.26</v>
      </c>
      <c r="K14" s="7">
        <f t="shared" si="2"/>
        <v>122.79</v>
      </c>
      <c r="L14" s="7">
        <f t="shared" si="2"/>
        <v>161.91</v>
      </c>
      <c r="M14" s="7">
        <f t="shared" si="2"/>
        <v>261.89</v>
      </c>
      <c r="N14" s="7">
        <f t="shared" si="1"/>
        <v>2941.0499999999997</v>
      </c>
      <c r="O14" s="5"/>
      <c r="T14" s="20"/>
    </row>
    <row r="15" spans="2:20" s="2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T15" s="21"/>
    </row>
    <row r="16" spans="2:20" s="2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  <c r="T16" s="21"/>
    </row>
    <row r="17" spans="2:20" s="2" customFormat="1" ht="12.75" customHeight="1">
      <c r="B17" s="12"/>
      <c r="C17" s="7"/>
      <c r="D17" s="7"/>
      <c r="E17" s="12"/>
      <c r="F17" s="12"/>
      <c r="G17" s="12"/>
      <c r="H17" s="7"/>
      <c r="I17" s="12"/>
      <c r="J17" s="12"/>
      <c r="K17" s="12"/>
      <c r="L17" s="12"/>
      <c r="M17" s="12"/>
      <c r="N17" s="12"/>
      <c r="O17" s="3"/>
      <c r="T17" s="20"/>
    </row>
    <row r="18" spans="1:20" ht="12.75">
      <c r="A18" s="2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6"/>
      <c r="T18" s="21"/>
    </row>
    <row r="19" spans="1:15" ht="12.75">
      <c r="A19" t="s">
        <v>15</v>
      </c>
      <c r="B19" s="8">
        <v>-3.25</v>
      </c>
      <c r="C19" s="8"/>
      <c r="D19" s="8">
        <v>-28.23</v>
      </c>
      <c r="E19" s="8">
        <v>-2.5</v>
      </c>
      <c r="F19" s="8">
        <v>-2.75</v>
      </c>
      <c r="G19" s="8">
        <v>-1.5</v>
      </c>
      <c r="H19" s="8"/>
      <c r="I19" s="8"/>
      <c r="J19" s="8">
        <v>-1.25</v>
      </c>
      <c r="K19" s="8">
        <v>-2.5</v>
      </c>
      <c r="L19" s="8">
        <v>-2.25</v>
      </c>
      <c r="M19" s="8"/>
      <c r="N19" s="8">
        <f aca="true" t="shared" si="3" ref="N19:N26">SUM(B19:M19)</f>
        <v>-44.230000000000004</v>
      </c>
      <c r="O19" s="4" t="s">
        <v>17</v>
      </c>
    </row>
    <row r="20" spans="1:15" ht="12.75">
      <c r="A20" s="14" t="s">
        <v>30</v>
      </c>
      <c r="B20" s="8">
        <v>-180.84</v>
      </c>
      <c r="C20" s="8"/>
      <c r="D20" s="8">
        <v>-150</v>
      </c>
      <c r="F20" s="8">
        <f>-150-192.26</f>
        <v>-342.26</v>
      </c>
      <c r="G20" s="8">
        <v>-150</v>
      </c>
      <c r="H20" s="8"/>
      <c r="I20" s="8"/>
      <c r="J20" s="8">
        <v>-150</v>
      </c>
      <c r="K20" s="8">
        <v>-150</v>
      </c>
      <c r="L20" s="8">
        <v>-150</v>
      </c>
      <c r="M20" s="8"/>
      <c r="N20" s="8">
        <f>SUM(B20:M20)</f>
        <v>-1273.1</v>
      </c>
      <c r="O20" s="25" t="s">
        <v>18</v>
      </c>
    </row>
    <row r="21" spans="1:15" ht="12.75">
      <c r="A21" s="14" t="s">
        <v>48</v>
      </c>
      <c r="B21" s="8"/>
      <c r="C21" s="8">
        <v>-130.97</v>
      </c>
      <c r="D21" s="8"/>
      <c r="F21" s="8"/>
      <c r="G21" s="8"/>
      <c r="H21" s="8"/>
      <c r="I21" s="8"/>
      <c r="J21" s="8"/>
      <c r="K21" s="8"/>
      <c r="L21" s="8"/>
      <c r="M21" s="8"/>
      <c r="N21" s="8">
        <f>SUM(B21:M21)</f>
        <v>-130.97</v>
      </c>
      <c r="O21" s="25" t="s">
        <v>19</v>
      </c>
    </row>
    <row r="22" spans="1:15" ht="12.75">
      <c r="A22" s="14" t="s">
        <v>40</v>
      </c>
      <c r="B22" s="8"/>
      <c r="C22" s="8"/>
      <c r="D22" s="8"/>
      <c r="F22" s="8"/>
      <c r="G22" s="8"/>
      <c r="H22" s="8"/>
      <c r="I22" s="8"/>
      <c r="J22" s="8"/>
      <c r="K22" s="8"/>
      <c r="L22" s="8"/>
      <c r="M22" s="8"/>
      <c r="N22" s="8">
        <f>SUM(B22:M22)</f>
        <v>0</v>
      </c>
      <c r="O22" s="25"/>
    </row>
    <row r="23" spans="1:15" ht="12.75">
      <c r="A23" s="14" t="s">
        <v>47</v>
      </c>
      <c r="B23" s="8">
        <v>-75</v>
      </c>
      <c r="C23" s="8"/>
      <c r="D23" s="8"/>
      <c r="F23" s="8"/>
      <c r="G23" s="8"/>
      <c r="H23" s="8">
        <v>-150</v>
      </c>
      <c r="I23" s="8"/>
      <c r="J23" s="8"/>
      <c r="K23" s="8"/>
      <c r="L23" s="8"/>
      <c r="M23" s="8"/>
      <c r="N23" s="8">
        <f>SUM(B23:M23)</f>
        <v>-225</v>
      </c>
      <c r="O23" s="25" t="s">
        <v>35</v>
      </c>
    </row>
    <row r="24" spans="1:15" ht="12.75">
      <c r="A24" t="s">
        <v>36</v>
      </c>
      <c r="B24" s="8">
        <v>-30</v>
      </c>
      <c r="C24" s="8">
        <v>-25</v>
      </c>
      <c r="D24" s="8">
        <v>-30</v>
      </c>
      <c r="E24" s="8"/>
      <c r="F24" s="8">
        <v>-41</v>
      </c>
      <c r="G24" s="8">
        <v>-17</v>
      </c>
      <c r="H24" s="8">
        <v>-25</v>
      </c>
      <c r="I24" s="8">
        <v>-50</v>
      </c>
      <c r="J24" s="8">
        <v>-25</v>
      </c>
      <c r="K24" s="8">
        <v>-15</v>
      </c>
      <c r="L24" s="8">
        <f>-10-20-11</f>
        <v>-41</v>
      </c>
      <c r="M24" s="8">
        <v>-2.75</v>
      </c>
      <c r="N24" s="8">
        <f t="shared" si="3"/>
        <v>-301.75</v>
      </c>
      <c r="O24" s="25" t="s">
        <v>24</v>
      </c>
    </row>
    <row r="25" spans="1:15" ht="12.75">
      <c r="A25" t="s">
        <v>25</v>
      </c>
      <c r="B25" s="8"/>
      <c r="C25" s="8"/>
      <c r="D25" s="8">
        <v>-120</v>
      </c>
      <c r="E25" s="8"/>
      <c r="F25" s="8"/>
      <c r="G25" s="8"/>
      <c r="H25" s="8"/>
      <c r="I25" s="8"/>
      <c r="J25" s="8"/>
      <c r="K25" s="8"/>
      <c r="L25" s="8"/>
      <c r="M25" s="8"/>
      <c r="N25" s="8">
        <f t="shared" si="3"/>
        <v>-120</v>
      </c>
      <c r="O25" s="25" t="s">
        <v>52</v>
      </c>
    </row>
    <row r="26" spans="1:15" ht="12.75">
      <c r="A26" s="14" t="s">
        <v>43</v>
      </c>
      <c r="B26" s="8">
        <v>-107.76</v>
      </c>
      <c r="D26" s="8"/>
      <c r="E26" s="8"/>
      <c r="F26" s="8">
        <v>-63.68</v>
      </c>
      <c r="G26" s="8"/>
      <c r="H26" s="8"/>
      <c r="I26" s="8"/>
      <c r="J26" s="8"/>
      <c r="K26" s="8"/>
      <c r="L26" s="8"/>
      <c r="M26" s="8"/>
      <c r="N26" s="8">
        <f t="shared" si="3"/>
        <v>-171.44</v>
      </c>
      <c r="O26" s="25" t="s">
        <v>16</v>
      </c>
    </row>
    <row r="27" spans="1:15" ht="12.75">
      <c r="A27" t="s">
        <v>31</v>
      </c>
      <c r="B27" s="8"/>
      <c r="C27" s="8"/>
      <c r="D27" s="8">
        <v>-20</v>
      </c>
      <c r="E27" s="8"/>
      <c r="F27" s="8"/>
      <c r="G27" s="8"/>
      <c r="H27" s="8"/>
      <c r="I27" s="8"/>
      <c r="J27" s="8"/>
      <c r="K27" s="8"/>
      <c r="L27" s="8"/>
      <c r="M27" s="8"/>
      <c r="N27" s="8">
        <f>SUM(B27:M27)</f>
        <v>-20</v>
      </c>
      <c r="O27" s="25" t="s">
        <v>44</v>
      </c>
    </row>
    <row r="28" spans="1:15" s="2" customFormat="1" ht="12.75">
      <c r="A28" s="2" t="s">
        <v>13</v>
      </c>
      <c r="B28" s="7">
        <f aca="true" t="shared" si="4" ref="B28:M28">SUM(B19:B27)</f>
        <v>-396.85</v>
      </c>
      <c r="C28" s="7">
        <f t="shared" si="4"/>
        <v>-155.97</v>
      </c>
      <c r="D28" s="7">
        <f t="shared" si="4"/>
        <v>-348.23</v>
      </c>
      <c r="E28" s="7">
        <f t="shared" si="4"/>
        <v>-2.5</v>
      </c>
      <c r="F28" s="7">
        <f t="shared" si="4"/>
        <v>-449.69</v>
      </c>
      <c r="G28" s="7">
        <f t="shared" si="4"/>
        <v>-168.5</v>
      </c>
      <c r="H28" s="7">
        <f t="shared" si="4"/>
        <v>-175</v>
      </c>
      <c r="I28" s="7">
        <f t="shared" si="4"/>
        <v>-50</v>
      </c>
      <c r="J28" s="7">
        <f t="shared" si="4"/>
        <v>-176.25</v>
      </c>
      <c r="K28" s="7">
        <f t="shared" si="4"/>
        <v>-167.5</v>
      </c>
      <c r="L28" s="7">
        <f t="shared" si="4"/>
        <v>-193.25</v>
      </c>
      <c r="M28" s="7">
        <f t="shared" si="4"/>
        <v>-2.75</v>
      </c>
      <c r="N28" s="7">
        <f>SUM(B28:M28)</f>
        <v>-2286.49</v>
      </c>
      <c r="O28" s="4"/>
    </row>
    <row r="29" spans="2:15" s="2" customFormat="1" ht="24" customHeight="1">
      <c r="B29" s="12"/>
      <c r="C29" s="7"/>
      <c r="D29" s="7"/>
      <c r="E29" s="12"/>
      <c r="F29" s="12"/>
      <c r="G29" s="12"/>
      <c r="H29" s="7"/>
      <c r="I29" s="12"/>
      <c r="J29" s="12"/>
      <c r="K29" s="12"/>
      <c r="L29" s="12"/>
      <c r="M29" s="12"/>
      <c r="N29" s="12"/>
      <c r="O29" s="4"/>
    </row>
    <row r="30" spans="1:15" s="2" customFormat="1" ht="12.75">
      <c r="A30" s="2" t="s">
        <v>14</v>
      </c>
      <c r="B30" s="7">
        <f aca="true" t="shared" si="5" ref="B30:N30">SUM(B4,B14,B28)</f>
        <v>6983.549999999999</v>
      </c>
      <c r="C30" s="7">
        <f t="shared" si="5"/>
        <v>6945.019999999999</v>
      </c>
      <c r="D30" s="7">
        <f t="shared" si="5"/>
        <v>6832.649999999998</v>
      </c>
      <c r="E30" s="7">
        <f t="shared" si="5"/>
        <v>7102.769999999998</v>
      </c>
      <c r="F30" s="7">
        <f t="shared" si="5"/>
        <v>6757.609999999998</v>
      </c>
      <c r="G30" s="7">
        <f t="shared" si="5"/>
        <v>6620.249999999998</v>
      </c>
      <c r="H30" s="7">
        <f t="shared" si="5"/>
        <v>6635.739999999998</v>
      </c>
      <c r="I30" s="7">
        <f t="shared" si="5"/>
        <v>6754.539999999998</v>
      </c>
      <c r="J30" s="7">
        <f t="shared" si="5"/>
        <v>6637.549999999998</v>
      </c>
      <c r="K30" s="7">
        <f t="shared" si="5"/>
        <v>6592.839999999998</v>
      </c>
      <c r="L30" s="7">
        <f t="shared" si="5"/>
        <v>6561.499999999998</v>
      </c>
      <c r="M30" s="7">
        <f t="shared" si="5"/>
        <v>6820.6399999999985</v>
      </c>
      <c r="N30" s="7">
        <f t="shared" si="5"/>
        <v>6820.639999999999</v>
      </c>
      <c r="O30" s="4"/>
    </row>
    <row r="31" spans="2:15" s="2" customFormat="1" ht="123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</row>
    <row r="32" spans="2:15" s="10" customFormat="1" ht="45.75" customHeight="1">
      <c r="B32" s="26" t="s">
        <v>46</v>
      </c>
      <c r="C32" s="26"/>
      <c r="D32" s="26"/>
      <c r="E32" s="26"/>
      <c r="F32" s="26"/>
      <c r="G32" s="26"/>
      <c r="H32" s="26"/>
      <c r="I32" s="26"/>
      <c r="J32" s="26"/>
      <c r="O32" s="11"/>
    </row>
    <row r="33" spans="2:15" s="10" customFormat="1" ht="9" customHeight="1">
      <c r="B33" s="18"/>
      <c r="C33" s="18"/>
      <c r="D33" s="18"/>
      <c r="E33" s="18"/>
      <c r="F33" s="18"/>
      <c r="G33" s="18"/>
      <c r="H33" s="18"/>
      <c r="I33" s="18"/>
      <c r="J33" s="18"/>
      <c r="O33" s="11"/>
    </row>
    <row r="34" spans="2:14" ht="12.75">
      <c r="B34" s="22" t="str">
        <f aca="true" t="shared" si="6" ref="B34:N34">B3</f>
        <v>January</v>
      </c>
      <c r="C34" s="22" t="str">
        <f t="shared" si="6"/>
        <v>February</v>
      </c>
      <c r="D34" s="22" t="str">
        <f t="shared" si="6"/>
        <v>March</v>
      </c>
      <c r="E34" s="22" t="str">
        <f t="shared" si="6"/>
        <v>April</v>
      </c>
      <c r="F34" s="22" t="str">
        <f t="shared" si="6"/>
        <v>May</v>
      </c>
      <c r="G34" s="22" t="str">
        <f t="shared" si="6"/>
        <v>June</v>
      </c>
      <c r="H34" s="22" t="str">
        <f t="shared" si="6"/>
        <v>July</v>
      </c>
      <c r="I34" s="22" t="str">
        <f t="shared" si="6"/>
        <v>August</v>
      </c>
      <c r="J34" s="22" t="str">
        <f t="shared" si="6"/>
        <v>September</v>
      </c>
      <c r="K34" s="22" t="str">
        <f t="shared" si="6"/>
        <v>October</v>
      </c>
      <c r="L34" s="22" t="str">
        <f t="shared" si="6"/>
        <v>November</v>
      </c>
      <c r="M34" s="22" t="str">
        <f t="shared" si="6"/>
        <v>December</v>
      </c>
      <c r="N34" s="22" t="str">
        <f t="shared" si="6"/>
        <v>2018 Summary</v>
      </c>
    </row>
    <row r="35" spans="1:15" s="15" customFormat="1" ht="12.75">
      <c r="A35" s="2" t="s">
        <v>33</v>
      </c>
      <c r="O35" s="4"/>
    </row>
    <row r="36" spans="1:15" ht="12.75">
      <c r="A36" s="2" t="s">
        <v>28</v>
      </c>
      <c r="B36" s="7">
        <v>5565.56</v>
      </c>
      <c r="C36" s="7">
        <f aca="true" t="shared" si="7" ref="C36:M36">B38</f>
        <v>5570.85</v>
      </c>
      <c r="D36" s="7">
        <f t="shared" si="7"/>
        <v>5576</v>
      </c>
      <c r="E36" s="7">
        <f t="shared" si="7"/>
        <v>5582.73</v>
      </c>
      <c r="F36" s="7">
        <f t="shared" si="7"/>
        <v>5589.509999999999</v>
      </c>
      <c r="G36" s="7">
        <f t="shared" si="7"/>
        <v>5597.03</v>
      </c>
      <c r="H36" s="7">
        <f t="shared" si="7"/>
        <v>5605.009999999999</v>
      </c>
      <c r="I36" s="7">
        <f t="shared" si="7"/>
        <v>5613.0199999999995</v>
      </c>
      <c r="J36" s="7">
        <f t="shared" si="7"/>
        <v>5622.2699999999995</v>
      </c>
      <c r="K36" s="7">
        <f t="shared" si="7"/>
        <v>5629.8099999999995</v>
      </c>
      <c r="L36" s="7">
        <f t="shared" si="7"/>
        <v>5639.209999999999</v>
      </c>
      <c r="M36" s="7">
        <f t="shared" si="7"/>
        <v>5649.329999999999</v>
      </c>
      <c r="N36" s="7">
        <f>B36</f>
        <v>5565.56</v>
      </c>
      <c r="O36" s="9"/>
    </row>
    <row r="37" spans="1:15" ht="12.75">
      <c r="A37" s="14" t="s">
        <v>26</v>
      </c>
      <c r="B37" s="8">
        <v>5.29</v>
      </c>
      <c r="C37" s="8">
        <v>5.15</v>
      </c>
      <c r="D37" s="8">
        <v>6.73</v>
      </c>
      <c r="E37" s="8">
        <v>6.78</v>
      </c>
      <c r="F37" s="8">
        <v>7.52</v>
      </c>
      <c r="G37" s="8">
        <v>7.98</v>
      </c>
      <c r="H37" s="8">
        <v>8.01</v>
      </c>
      <c r="I37" s="8">
        <v>9.25</v>
      </c>
      <c r="J37" s="8">
        <v>7.54</v>
      </c>
      <c r="K37" s="8">
        <v>9.4</v>
      </c>
      <c r="L37" s="8">
        <v>10.12</v>
      </c>
      <c r="M37" s="8">
        <v>9.96</v>
      </c>
      <c r="N37" s="1">
        <f>SUM(B37:M37)</f>
        <v>93.73000000000002</v>
      </c>
      <c r="O37" s="9"/>
    </row>
    <row r="38" spans="1:15" ht="12.75">
      <c r="A38" s="2" t="s">
        <v>27</v>
      </c>
      <c r="B38" s="7">
        <f aca="true" t="shared" si="8" ref="B38:M38">SUM(B36:B37)</f>
        <v>5570.85</v>
      </c>
      <c r="C38" s="7">
        <f t="shared" si="8"/>
        <v>5576</v>
      </c>
      <c r="D38" s="7">
        <f t="shared" si="8"/>
        <v>5582.73</v>
      </c>
      <c r="E38" s="7">
        <f t="shared" si="8"/>
        <v>5589.509999999999</v>
      </c>
      <c r="F38" s="7">
        <f t="shared" si="8"/>
        <v>5597.03</v>
      </c>
      <c r="G38" s="7">
        <f t="shared" si="8"/>
        <v>5605.009999999999</v>
      </c>
      <c r="H38" s="7">
        <f t="shared" si="8"/>
        <v>5613.0199999999995</v>
      </c>
      <c r="I38" s="7">
        <f t="shared" si="8"/>
        <v>5622.2699999999995</v>
      </c>
      <c r="J38" s="7">
        <f t="shared" si="8"/>
        <v>5629.8099999999995</v>
      </c>
      <c r="K38" s="7">
        <f t="shared" si="8"/>
        <v>5639.209999999999</v>
      </c>
      <c r="L38" s="7">
        <f t="shared" si="8"/>
        <v>5649.329999999999</v>
      </c>
      <c r="M38" s="7">
        <f t="shared" si="8"/>
        <v>5659.289999999999</v>
      </c>
      <c r="N38" s="7">
        <f>M38</f>
        <v>5659.289999999999</v>
      </c>
      <c r="O38" s="9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1:17" ht="12.75">
      <c r="A41" s="19" t="s">
        <v>32</v>
      </c>
      <c r="B41" s="7">
        <f aca="true" t="shared" si="9" ref="B41:N41">SUM(B30,B38)</f>
        <v>12554.4</v>
      </c>
      <c r="C41" s="7">
        <f t="shared" si="9"/>
        <v>12521.019999999999</v>
      </c>
      <c r="D41" s="7">
        <f t="shared" si="9"/>
        <v>12415.379999999997</v>
      </c>
      <c r="E41" s="7">
        <f t="shared" si="9"/>
        <v>12692.279999999997</v>
      </c>
      <c r="F41" s="7">
        <f t="shared" si="9"/>
        <v>12354.639999999998</v>
      </c>
      <c r="G41" s="7">
        <f t="shared" si="9"/>
        <v>12225.259999999998</v>
      </c>
      <c r="H41" s="7">
        <f t="shared" si="9"/>
        <v>12248.759999999998</v>
      </c>
      <c r="I41" s="7">
        <f t="shared" si="9"/>
        <v>12376.809999999998</v>
      </c>
      <c r="J41" s="7">
        <f t="shared" si="9"/>
        <v>12267.359999999997</v>
      </c>
      <c r="K41" s="7">
        <f t="shared" si="9"/>
        <v>12232.049999999997</v>
      </c>
      <c r="L41" s="7">
        <f t="shared" si="9"/>
        <v>12210.829999999998</v>
      </c>
      <c r="M41" s="7">
        <f t="shared" si="9"/>
        <v>12479.929999999997</v>
      </c>
      <c r="N41" s="7">
        <f t="shared" si="9"/>
        <v>12479.929999999998</v>
      </c>
      <c r="O41" s="27" t="s">
        <v>50</v>
      </c>
      <c r="P41" s="28"/>
      <c r="Q41" s="28"/>
    </row>
    <row r="42" spans="1:17" ht="12.75">
      <c r="A42" s="14" t="s">
        <v>37</v>
      </c>
      <c r="B42" s="24">
        <v>5568.54</v>
      </c>
      <c r="C42" s="24">
        <v>5568.54</v>
      </c>
      <c r="D42" s="24">
        <v>5568.54</v>
      </c>
      <c r="E42" s="24">
        <v>5568.54</v>
      </c>
      <c r="F42" s="24">
        <v>5568.54</v>
      </c>
      <c r="G42" s="24">
        <v>5568.54</v>
      </c>
      <c r="H42" s="24">
        <v>5568.54</v>
      </c>
      <c r="I42" s="24">
        <v>5568.54</v>
      </c>
      <c r="J42" s="24">
        <v>5568.54</v>
      </c>
      <c r="K42" s="24">
        <v>5568.54</v>
      </c>
      <c r="L42" s="24">
        <v>5568.54</v>
      </c>
      <c r="M42" s="24">
        <v>5568.54</v>
      </c>
      <c r="N42" s="24">
        <f>M42</f>
        <v>5568.54</v>
      </c>
      <c r="O42" s="23"/>
      <c r="P42" s="9"/>
      <c r="Q42" s="9"/>
    </row>
    <row r="43" spans="1:17" ht="12.75">
      <c r="A43" s="2" t="s">
        <v>29</v>
      </c>
      <c r="B43" s="7">
        <f>B41-B42</f>
        <v>6985.86</v>
      </c>
      <c r="C43" s="7">
        <f aca="true" t="shared" si="10" ref="C43:M43">C41-C42</f>
        <v>6952.479999999999</v>
      </c>
      <c r="D43" s="7">
        <f t="shared" si="10"/>
        <v>6846.839999999997</v>
      </c>
      <c r="E43" s="7">
        <f t="shared" si="10"/>
        <v>7123.739999999997</v>
      </c>
      <c r="F43" s="7">
        <f t="shared" si="10"/>
        <v>6786.099999999998</v>
      </c>
      <c r="G43" s="7">
        <f t="shared" si="10"/>
        <v>6656.719999999998</v>
      </c>
      <c r="H43" s="7">
        <f t="shared" si="10"/>
        <v>6680.219999999998</v>
      </c>
      <c r="I43" s="7">
        <f t="shared" si="10"/>
        <v>6808.269999999998</v>
      </c>
      <c r="J43" s="7">
        <f t="shared" si="10"/>
        <v>6698.819999999997</v>
      </c>
      <c r="K43" s="7">
        <f t="shared" si="10"/>
        <v>6663.5099999999975</v>
      </c>
      <c r="L43" s="7">
        <f t="shared" si="10"/>
        <v>6642.289999999998</v>
      </c>
      <c r="M43" s="7">
        <f t="shared" si="10"/>
        <v>6911.389999999997</v>
      </c>
      <c r="N43" s="7">
        <f>N41-N42</f>
        <v>6911.3899999999985</v>
      </c>
      <c r="O43" s="27" t="s">
        <v>51</v>
      </c>
      <c r="P43" s="28"/>
      <c r="Q43" s="28"/>
    </row>
    <row r="44" spans="1:17" ht="12.7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3"/>
      <c r="P44" s="9"/>
      <c r="Q44" s="9"/>
    </row>
  </sheetData>
  <sheetProtection/>
  <mergeCells count="4">
    <mergeCell ref="B1:J1"/>
    <mergeCell ref="O41:Q41"/>
    <mergeCell ref="B32:J32"/>
    <mergeCell ref="O43:Q43"/>
  </mergeCells>
  <printOptions/>
  <pageMargins left="0.25" right="0.25" top="0.5" bottom="0.5" header="0.3" footer="0.3"/>
  <pageSetup horizontalDpi="600" verticalDpi="600" orientation="landscape" pageOrder="overThenDown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E. Nahigian</dc:creator>
  <cp:keywords/>
  <dc:description/>
  <cp:lastModifiedBy>Nahigian, Kenneth@OSI</cp:lastModifiedBy>
  <cp:lastPrinted>2019-01-07T22:08:15Z</cp:lastPrinted>
  <dcterms:created xsi:type="dcterms:W3CDTF">2000-01-07T00:24:36Z</dcterms:created>
  <dcterms:modified xsi:type="dcterms:W3CDTF">2019-01-09T17:39:54Z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-1502738583</vt:i4>
  </property>
  <property fmtid="{D5CDD505-2E9C-101B-9397-08002B2CF9AE}" pid="3" name="_EmailSubject">
    <vt:lpwstr>AOF Spreadsheet</vt:lpwstr>
  </property>
  <property fmtid="{D5CDD505-2E9C-101B-9397-08002B2CF9AE}" pid="4" name="_AuthorEmail">
    <vt:lpwstr>Kenneth.Nahigia@sid.hhsdc.ca.gov</vt:lpwstr>
  </property>
  <property fmtid="{D5CDD505-2E9C-101B-9397-08002B2CF9AE}" pid="5" name="_AuthorEmailDisplayName">
    <vt:lpwstr>Nahigian, Kenneth@HHSDC-WDTIP</vt:lpwstr>
  </property>
  <property fmtid="{D5CDD505-2E9C-101B-9397-08002B2CF9AE}" pid="6" name="_ReviewingToolsShownOnce">
    <vt:lpwstr/>
  </property>
</Properties>
</file>